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5 Projekte\50 KWS kompakt\10 Infomaterial\"/>
    </mc:Choice>
  </mc:AlternateContent>
  <xr:revisionPtr revIDLastSave="0" documentId="13_ncr:1_{D2ECEF4B-8EB5-461E-8FC7-B84D540728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D7" i="1" l="1"/>
  <c r="C15" i="1" l="1"/>
  <c r="D5" i="1"/>
  <c r="D11" i="1" s="1"/>
  <c r="D23" i="1" s="1"/>
  <c r="C11" i="1"/>
  <c r="C23" i="1" s="1"/>
  <c r="C21" i="1" l="1"/>
  <c r="D21" i="1"/>
  <c r="D25" i="1" s="1"/>
  <c r="C22" i="1" l="1"/>
  <c r="C25" i="1"/>
  <c r="C28" i="1"/>
  <c r="D22" i="1"/>
  <c r="C26" i="1" l="1"/>
  <c r="C27" i="1" s="1"/>
</calcChain>
</file>

<file path=xl/sharedStrings.xml><?xml version="1.0" encoding="utf-8"?>
<sst xmlns="http://schemas.openxmlformats.org/spreadsheetml/2006/main" count="36" uniqueCount="31">
  <si>
    <t>Investition inklusive MwSt.</t>
  </si>
  <si>
    <t>Wartung</t>
  </si>
  <si>
    <t>Schornsteinfegergebürhr</t>
  </si>
  <si>
    <t>Jahresgrundkosten</t>
  </si>
  <si>
    <t>Hausengel 24</t>
  </si>
  <si>
    <t>√</t>
  </si>
  <si>
    <t>Mieteinnahmen</t>
  </si>
  <si>
    <t>X</t>
  </si>
  <si>
    <t>Jahreskostenvergleich</t>
  </si>
  <si>
    <t>Laufzeit</t>
  </si>
  <si>
    <t>kWh</t>
  </si>
  <si>
    <t>Jahre</t>
  </si>
  <si>
    <t>Vollkostenvergleich</t>
  </si>
  <si>
    <t>Jahresgesamtkosten</t>
  </si>
  <si>
    <t>Jahresverbrauch (nach der Sanierung)</t>
  </si>
  <si>
    <t>Zins und Tilgung  (Annuität)</t>
  </si>
  <si>
    <t>Servicepauschale /Grundgebühr Zähler</t>
  </si>
  <si>
    <t>Jahresverbrauch (vor der Sanierung)</t>
  </si>
  <si>
    <t>Einsparung (alt/neu)</t>
  </si>
  <si>
    <t>alle Angaben ohne Gewähr</t>
  </si>
  <si>
    <t>verbrauchsgebundene Kosten (Jahr)</t>
  </si>
  <si>
    <t>verbrauchsgebundene Kosten (Monat)</t>
  </si>
  <si>
    <t>KWS kompakt Sorglospaket</t>
  </si>
  <si>
    <t>Mehr- oder Minderkosten Sorglospaket pro Jahr</t>
  </si>
  <si>
    <t>Mehr- oder Minderkosten Sorglospaket pro Monat</t>
  </si>
  <si>
    <t>Instandhaltung (VDI 2067) 1,5 % der Ivestition</t>
  </si>
  <si>
    <t>Vergleichbarer  Bankzins (effektiv)</t>
  </si>
  <si>
    <t>Ihre monatlichen Gesamtkosten (Miete und Verbrauch)</t>
  </si>
  <si>
    <t>KWS kompakt "Nestwärme"</t>
  </si>
  <si>
    <t xml:space="preserve">Eigenvornahme </t>
  </si>
  <si>
    <t>Eigenbetrieb KASSEL GAS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</si>
</sst>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0\ &quot;ct/kWh&quot;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538022"/>
      <name val="Tahoma"/>
      <family val="2"/>
    </font>
    <font>
      <b/>
      <sz val="14"/>
      <color rgb="FFFF0000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8"/>
      <color rgb="FF538022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 style="thick">
        <color theme="0"/>
      </right>
      <top style="medium">
        <color indexed="64"/>
      </top>
      <bottom/>
      <diagonal/>
    </border>
    <border>
      <left style="thin">
        <color indexed="64"/>
      </left>
      <right style="thick">
        <color theme="0"/>
      </right>
      <top style="medium">
        <color indexed="64"/>
      </top>
      <bottom/>
      <diagonal/>
    </border>
    <border>
      <left style="thick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 style="thick">
        <color theme="0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3" borderId="1" xfId="0" applyFont="1" applyFill="1" applyBorder="1"/>
    <xf numFmtId="164" fontId="5" fillId="4" borderId="2" xfId="0" quotePrefix="1" applyNumberFormat="1" applyFont="1" applyFill="1" applyBorder="1" applyAlignment="1">
      <alignment horizontal="center"/>
    </xf>
    <xf numFmtId="8" fontId="0" fillId="0" borderId="0" xfId="0" applyNumberFormat="1"/>
    <xf numFmtId="0" fontId="0" fillId="0" borderId="3" xfId="0" applyBorder="1"/>
    <xf numFmtId="164" fontId="1" fillId="4" borderId="2" xfId="0" applyNumberFormat="1" applyFont="1" applyFill="1" applyBorder="1" applyAlignment="1">
      <alignment horizontal="right"/>
    </xf>
    <xf numFmtId="10" fontId="1" fillId="2" borderId="0" xfId="0" applyNumberFormat="1" applyFont="1" applyFill="1" applyBorder="1" applyProtection="1">
      <protection locked="0"/>
    </xf>
    <xf numFmtId="164" fontId="1" fillId="4" borderId="2" xfId="0" quotePrefix="1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 applyProtection="1">
      <alignment horizontal="right"/>
      <protection hidden="1"/>
    </xf>
    <xf numFmtId="1" fontId="1" fillId="0" borderId="0" xfId="0" applyNumberFormat="1" applyFont="1" applyFill="1" applyBorder="1" applyProtection="1">
      <protection locked="0"/>
    </xf>
    <xf numFmtId="0" fontId="9" fillId="0" borderId="0" xfId="0" applyFont="1" applyFill="1" applyBorder="1"/>
    <xf numFmtId="0" fontId="4" fillId="3" borderId="6" xfId="0" applyFont="1" applyFill="1" applyBorder="1"/>
    <xf numFmtId="0" fontId="1" fillId="3" borderId="9" xfId="0" applyFont="1" applyFill="1" applyBorder="1"/>
    <xf numFmtId="3" fontId="1" fillId="4" borderId="11" xfId="0" applyNumberFormat="1" applyFont="1" applyFill="1" applyBorder="1" applyAlignment="1">
      <alignment horizontal="left"/>
    </xf>
    <xf numFmtId="164" fontId="1" fillId="4" borderId="12" xfId="0" applyNumberFormat="1" applyFont="1" applyFill="1" applyBorder="1" applyAlignment="1" applyProtection="1">
      <alignment horizontal="right"/>
      <protection hidden="1"/>
    </xf>
    <xf numFmtId="164" fontId="1" fillId="4" borderId="13" xfId="0" applyNumberFormat="1" applyFont="1" applyFill="1" applyBorder="1" applyAlignment="1" applyProtection="1">
      <alignment horizontal="right"/>
      <protection hidden="1"/>
    </xf>
    <xf numFmtId="164" fontId="1" fillId="4" borderId="13" xfId="0" applyNumberFormat="1" applyFont="1" applyFill="1" applyBorder="1" applyAlignment="1">
      <alignment horizontal="right"/>
    </xf>
    <xf numFmtId="0" fontId="1" fillId="4" borderId="11" xfId="0" applyFont="1" applyFill="1" applyBorder="1"/>
    <xf numFmtId="164" fontId="1" fillId="4" borderId="14" xfId="0" applyNumberFormat="1" applyFont="1" applyFill="1" applyBorder="1" applyAlignment="1">
      <alignment horizontal="right"/>
    </xf>
    <xf numFmtId="0" fontId="7" fillId="4" borderId="6" xfId="0" applyFont="1" applyFill="1" applyBorder="1"/>
    <xf numFmtId="0" fontId="1" fillId="2" borderId="15" xfId="0" applyNumberFormat="1" applyFont="1" applyFill="1" applyBorder="1" applyProtection="1">
      <protection locked="0"/>
    </xf>
    <xf numFmtId="164" fontId="1" fillId="4" borderId="16" xfId="0" applyNumberFormat="1" applyFont="1" applyFill="1" applyBorder="1"/>
    <xf numFmtId="0" fontId="7" fillId="4" borderId="11" xfId="0" applyFont="1" applyFill="1" applyBorder="1"/>
    <xf numFmtId="164" fontId="1" fillId="4" borderId="14" xfId="0" applyNumberFormat="1" applyFont="1" applyFill="1" applyBorder="1"/>
    <xf numFmtId="0" fontId="1" fillId="4" borderId="17" xfId="0" applyFont="1" applyFill="1" applyBorder="1"/>
    <xf numFmtId="0" fontId="1" fillId="0" borderId="18" xfId="0" applyNumberFormat="1" applyFont="1" applyFill="1" applyBorder="1" applyProtection="1">
      <protection locked="0"/>
    </xf>
    <xf numFmtId="164" fontId="1" fillId="4" borderId="19" xfId="0" applyNumberFormat="1" applyFont="1" applyFill="1" applyBorder="1"/>
    <xf numFmtId="0" fontId="1" fillId="3" borderId="10" xfId="0" applyFont="1" applyFill="1" applyBorder="1"/>
    <xf numFmtId="164" fontId="1" fillId="4" borderId="14" xfId="0" applyNumberFormat="1" applyFont="1" applyFill="1" applyBorder="1" applyAlignment="1" applyProtection="1">
      <alignment horizontal="right"/>
      <protection hidden="1"/>
    </xf>
    <xf numFmtId="164" fontId="6" fillId="4" borderId="14" xfId="0" applyNumberFormat="1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center"/>
    </xf>
    <xf numFmtId="165" fontId="3" fillId="3" borderId="22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4" borderId="5" xfId="0" quotePrefix="1" applyNumberFormat="1" applyFont="1" applyFill="1" applyBorder="1" applyAlignment="1">
      <alignment horizontal="center"/>
    </xf>
    <xf numFmtId="164" fontId="5" fillId="4" borderId="14" xfId="0" quotePrefix="1" applyNumberFormat="1" applyFont="1" applyFill="1" applyBorder="1" applyAlignment="1">
      <alignment horizontal="center"/>
    </xf>
    <xf numFmtId="164" fontId="5" fillId="4" borderId="0" xfId="0" quotePrefix="1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 applyProtection="1">
      <alignment horizontal="center"/>
      <protection locked="0"/>
    </xf>
    <xf numFmtId="164" fontId="8" fillId="4" borderId="18" xfId="0" quotePrefix="1" applyNumberFormat="1" applyFont="1" applyFill="1" applyBorder="1" applyAlignment="1">
      <alignment horizontal="center"/>
    </xf>
    <xf numFmtId="164" fontId="8" fillId="4" borderId="19" xfId="0" quotePrefix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38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82C6.D3F526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847726</xdr:colOff>
      <xdr:row>0</xdr:row>
      <xdr:rowOff>0</xdr:rowOff>
    </xdr:from>
    <xdr:to>
      <xdr:col>3</xdr:col>
      <xdr:colOff>1064688</xdr:colOff>
      <xdr:row>0</xdr:row>
      <xdr:rowOff>581025</xdr:rowOff>
    </xdr:to>
    <xdr:pic>
      <xdr:nvPicPr>
        <xdr:cNvPr id="2" name="Bild 1" descr="cid:image001.png@01D282C6.D3F526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1" y="0"/>
          <a:ext cx="1512362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topLeftCell="A19" zoomScale="85" zoomScaleNormal="85" workbookViewId="0">
      <selection activeCell="C4" sqref="C4:D4"/>
    </sheetView>
  </sheetViews>
  <sheetFormatPr baseColWidth="10" defaultRowHeight="15.5" x14ac:dyDescent="0.35"/>
  <cols>
    <col min="2" max="2" width="54.5" customWidth="1"/>
    <col min="3" max="4" width="17" customWidth="1"/>
  </cols>
  <sheetData>
    <row r="1" spans="2:7" ht="57.75" customHeight="1" thickBot="1" x14ac:dyDescent="0.4"/>
    <row r="2" spans="2:7" ht="37" x14ac:dyDescent="0.45">
      <c r="B2" s="14" t="s">
        <v>8</v>
      </c>
      <c r="C2" s="39" t="s">
        <v>28</v>
      </c>
      <c r="D2" s="40" t="s">
        <v>29</v>
      </c>
    </row>
    <row r="3" spans="2:7" ht="18.5" x14ac:dyDescent="0.45">
      <c r="B3" s="15"/>
      <c r="C3" s="4"/>
      <c r="D3" s="30"/>
      <c r="G3" s="6"/>
    </row>
    <row r="4" spans="2:7" ht="18.5" x14ac:dyDescent="0.45">
      <c r="B4" s="20" t="s">
        <v>0</v>
      </c>
      <c r="C4" s="44">
        <v>8500</v>
      </c>
      <c r="D4" s="45"/>
      <c r="E4" s="1"/>
      <c r="F4" s="1"/>
    </row>
    <row r="5" spans="2:7" ht="18.5" x14ac:dyDescent="0.45">
      <c r="B5" s="20" t="s">
        <v>15</v>
      </c>
      <c r="C5" s="5" t="s">
        <v>5</v>
      </c>
      <c r="D5" s="31">
        <f>PMT(C16,C17,C4,0,0)*(-1)</f>
        <v>1022.0516268728259</v>
      </c>
      <c r="E5" s="1"/>
      <c r="F5" s="1"/>
    </row>
    <row r="6" spans="2:7" ht="18.5" x14ac:dyDescent="0.45">
      <c r="B6" s="20" t="s">
        <v>1</v>
      </c>
      <c r="C6" s="5" t="s">
        <v>5</v>
      </c>
      <c r="D6" s="21">
        <v>180</v>
      </c>
      <c r="E6" s="1"/>
      <c r="F6" s="1"/>
    </row>
    <row r="7" spans="2:7" ht="18.5" x14ac:dyDescent="0.45">
      <c r="B7" s="20" t="s">
        <v>25</v>
      </c>
      <c r="C7" s="5" t="s">
        <v>5</v>
      </c>
      <c r="D7" s="21">
        <f>1.5*C4/100</f>
        <v>127.5</v>
      </c>
      <c r="E7" s="1"/>
      <c r="F7" s="1"/>
    </row>
    <row r="8" spans="2:7" ht="18.5" x14ac:dyDescent="0.45">
      <c r="B8" s="20" t="s">
        <v>2</v>
      </c>
      <c r="C8" s="5" t="s">
        <v>5</v>
      </c>
      <c r="D8" s="21">
        <v>50</v>
      </c>
      <c r="E8" s="1"/>
      <c r="F8" s="1"/>
    </row>
    <row r="9" spans="2:7" ht="18.5" x14ac:dyDescent="0.45">
      <c r="B9" s="20" t="s">
        <v>4</v>
      </c>
      <c r="C9" s="5" t="s">
        <v>5</v>
      </c>
      <c r="D9" s="21">
        <v>60</v>
      </c>
      <c r="E9" s="1"/>
      <c r="F9" s="1"/>
      <c r="G9" s="38"/>
    </row>
    <row r="10" spans="2:7" ht="18.5" x14ac:dyDescent="0.45">
      <c r="B10" s="20" t="s">
        <v>6</v>
      </c>
      <c r="C10" s="8">
        <v>-60</v>
      </c>
      <c r="D10" s="32" t="s">
        <v>7</v>
      </c>
      <c r="E10" s="1"/>
      <c r="F10" s="1"/>
    </row>
    <row r="11" spans="2:7" ht="19" thickBot="1" x14ac:dyDescent="0.5">
      <c r="B11" s="27" t="s">
        <v>3</v>
      </c>
      <c r="C11" s="33">
        <f>C4/1000*14*12+C10</f>
        <v>1368</v>
      </c>
      <c r="D11" s="34">
        <f>SUM(D5:D9)</f>
        <v>1439.5516268728259</v>
      </c>
      <c r="E11" s="1"/>
      <c r="F11" s="1"/>
    </row>
    <row r="12" spans="2:7" ht="19" thickBot="1" x14ac:dyDescent="0.5">
      <c r="B12" s="2"/>
      <c r="C12" s="3"/>
      <c r="D12" s="3"/>
      <c r="E12" s="1"/>
      <c r="F12" s="1"/>
    </row>
    <row r="13" spans="2:7" ht="18.5" x14ac:dyDescent="0.45">
      <c r="B13" s="22" t="s">
        <v>17</v>
      </c>
      <c r="C13" s="23">
        <v>18000</v>
      </c>
      <c r="D13" s="24" t="s">
        <v>10</v>
      </c>
      <c r="E13" s="1"/>
      <c r="F13" s="1"/>
    </row>
    <row r="14" spans="2:7" ht="18.5" x14ac:dyDescent="0.45">
      <c r="B14" s="25" t="s">
        <v>18</v>
      </c>
      <c r="C14" s="9">
        <v>0.15</v>
      </c>
      <c r="D14" s="26"/>
      <c r="E14" s="1"/>
      <c r="F14" s="1"/>
    </row>
    <row r="15" spans="2:7" ht="18.5" x14ac:dyDescent="0.45">
      <c r="B15" s="25" t="s">
        <v>14</v>
      </c>
      <c r="C15" s="12">
        <f>C13-(C13*C14)</f>
        <v>15300</v>
      </c>
      <c r="D15" s="26" t="s">
        <v>10</v>
      </c>
      <c r="E15" s="1"/>
      <c r="F15" s="1"/>
    </row>
    <row r="16" spans="2:7" ht="18.5" x14ac:dyDescent="0.45">
      <c r="B16" s="25" t="s">
        <v>26</v>
      </c>
      <c r="C16" s="9">
        <v>3.5000000000000003E-2</v>
      </c>
      <c r="D16" s="26"/>
      <c r="E16" s="1"/>
      <c r="F16" s="1"/>
    </row>
    <row r="17" spans="2:7" ht="19" thickBot="1" x14ac:dyDescent="0.5">
      <c r="B17" s="27" t="s">
        <v>9</v>
      </c>
      <c r="C17" s="28">
        <v>10</v>
      </c>
      <c r="D17" s="29" t="s">
        <v>11</v>
      </c>
      <c r="E17" s="1"/>
      <c r="F17" s="1"/>
      <c r="G17" s="7"/>
    </row>
    <row r="18" spans="2:7" ht="16" thickBot="1" x14ac:dyDescent="0.4">
      <c r="C18" s="1"/>
      <c r="D18" s="1"/>
      <c r="E18" s="1"/>
      <c r="F18" s="1"/>
    </row>
    <row r="19" spans="2:7" ht="55.5" x14ac:dyDescent="0.45">
      <c r="B19" s="14" t="s">
        <v>12</v>
      </c>
      <c r="C19" s="48" t="s">
        <v>22</v>
      </c>
      <c r="D19" s="37" t="s">
        <v>30</v>
      </c>
      <c r="E19" s="1"/>
      <c r="F19" s="1"/>
    </row>
    <row r="20" spans="2:7" ht="18.5" x14ac:dyDescent="0.45">
      <c r="B20" s="15"/>
      <c r="C20" s="35">
        <v>6.9257999999999997</v>
      </c>
      <c r="D20" s="36">
        <v>6.81</v>
      </c>
      <c r="E20" s="1"/>
      <c r="F20" s="1"/>
    </row>
    <row r="21" spans="2:7" ht="17.25" customHeight="1" x14ac:dyDescent="0.45">
      <c r="B21" s="16" t="s">
        <v>20</v>
      </c>
      <c r="C21" s="11">
        <f>C15*C20/100</f>
        <v>1059.6473999999998</v>
      </c>
      <c r="D21" s="17">
        <f>C15*D20/100</f>
        <v>1041.93</v>
      </c>
      <c r="E21" s="1"/>
      <c r="F21" s="1"/>
    </row>
    <row r="22" spans="2:7" ht="18.5" x14ac:dyDescent="0.45">
      <c r="B22" s="16" t="s">
        <v>21</v>
      </c>
      <c r="C22" s="11">
        <f>C21/12</f>
        <v>88.303949999999986</v>
      </c>
      <c r="D22" s="18">
        <f>D21/12</f>
        <v>86.827500000000001</v>
      </c>
      <c r="E22" s="1"/>
      <c r="F22" s="1"/>
    </row>
    <row r="23" spans="2:7" ht="18.5" x14ac:dyDescent="0.45">
      <c r="B23" s="16" t="str">
        <f>+B11</f>
        <v>Jahresgrundkosten</v>
      </c>
      <c r="C23" s="8">
        <f>+C11</f>
        <v>1368</v>
      </c>
      <c r="D23" s="19">
        <f>+D11</f>
        <v>1439.5516268728259</v>
      </c>
      <c r="E23" s="1"/>
      <c r="F23" s="1"/>
    </row>
    <row r="24" spans="2:7" ht="18.5" x14ac:dyDescent="0.45">
      <c r="B24" s="20" t="s">
        <v>16</v>
      </c>
      <c r="C24" s="10">
        <v>163.80000000000001</v>
      </c>
      <c r="D24" s="21">
        <v>172.56</v>
      </c>
      <c r="E24" s="1"/>
      <c r="F24" s="1"/>
    </row>
    <row r="25" spans="2:7" ht="18.5" x14ac:dyDescent="0.45">
      <c r="B25" s="20" t="s">
        <v>13</v>
      </c>
      <c r="C25" s="10">
        <f>C21+C23+C24</f>
        <v>2591.4474</v>
      </c>
      <c r="D25" s="19">
        <f>D21+D23+D24</f>
        <v>2654.0416268728259</v>
      </c>
      <c r="E25" s="1"/>
      <c r="F25" s="1"/>
    </row>
    <row r="26" spans="2:7" ht="18.5" x14ac:dyDescent="0.45">
      <c r="B26" s="20" t="s">
        <v>23</v>
      </c>
      <c r="C26" s="41">
        <f>C25-D25</f>
        <v>-62.594226872825857</v>
      </c>
      <c r="D26" s="42"/>
      <c r="E26" s="1"/>
      <c r="F26" s="1"/>
    </row>
    <row r="27" spans="2:7" ht="24" customHeight="1" x14ac:dyDescent="0.45">
      <c r="B27" s="20" t="s">
        <v>24</v>
      </c>
      <c r="C27" s="43">
        <f>C26/12</f>
        <v>-5.2161855727354878</v>
      </c>
      <c r="D27" s="42"/>
      <c r="E27" s="1"/>
      <c r="F27" s="1"/>
    </row>
    <row r="28" spans="2:7" ht="26.25" customHeight="1" thickBot="1" x14ac:dyDescent="0.5">
      <c r="B28" s="27" t="s">
        <v>27</v>
      </c>
      <c r="C28" s="46">
        <f>C25/12</f>
        <v>215.95394999999999</v>
      </c>
      <c r="D28" s="47"/>
      <c r="E28" s="1"/>
      <c r="F28" s="1"/>
    </row>
    <row r="29" spans="2:7" ht="15.75" customHeight="1" x14ac:dyDescent="0.35">
      <c r="B29" s="13" t="s">
        <v>19</v>
      </c>
      <c r="C29" s="1"/>
      <c r="D29" s="1"/>
      <c r="E29" s="1"/>
      <c r="F29" s="1"/>
    </row>
    <row r="30" spans="2:7" ht="15.75" customHeight="1" x14ac:dyDescent="0.35">
      <c r="C30" s="1"/>
      <c r="D30" s="1"/>
      <c r="E30" s="1"/>
      <c r="F30" s="1"/>
    </row>
    <row r="31" spans="2:7" x14ac:dyDescent="0.35">
      <c r="E31" s="1"/>
      <c r="F31" s="1"/>
    </row>
    <row r="32" spans="2:7" x14ac:dyDescent="0.35">
      <c r="E32" s="1"/>
      <c r="F32" s="1"/>
    </row>
    <row r="33" spans="5:6" x14ac:dyDescent="0.35">
      <c r="E33" s="1"/>
      <c r="F33" s="1"/>
    </row>
    <row r="34" spans="5:6" x14ac:dyDescent="0.35">
      <c r="E34" s="1"/>
      <c r="F34" s="1"/>
    </row>
    <row r="35" spans="5:6" x14ac:dyDescent="0.35">
      <c r="E35" s="1"/>
      <c r="F35" s="1"/>
    </row>
  </sheetData>
  <sheetProtection algorithmName="SHA-512" hashValue="o5f4ABhTFeBVugXy74JucqnJEX1qsE7ff+Mo/Noxsoftsx+vwmi7DFTk1FErS/E2OMnVAnRTMPy1Ba9Z5H+xxw==" saltValue="TuLe15qK5Wh4wAqQn9eVhg==" spinCount="100000" sheet="1" selectLockedCells="1"/>
  <mergeCells count="4">
    <mergeCell ref="C26:D26"/>
    <mergeCell ref="C27:D27"/>
    <mergeCell ref="C4:D4"/>
    <mergeCell ref="C28:D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Janovsky Uwe</dc:creator>
  <cp:lastModifiedBy>Kluge Dirk</cp:lastModifiedBy>
  <cp:lastPrinted>2017-06-29T13:36:39Z</cp:lastPrinted>
  <dcterms:created xsi:type="dcterms:W3CDTF">2016-05-18T12:47:08Z</dcterms:created>
  <dcterms:modified xsi:type="dcterms:W3CDTF">2021-11-03T10:41:47Z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